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C:\Users\uropb\Downloads\"/>
    </mc:Choice>
  </mc:AlternateContent>
  <bookViews>
    <workbookView xWindow="0" yWindow="0" windowWidth="20490" windowHeight="7620" firstSheet="4" activeTab="7"/>
  </bookViews>
  <sheets>
    <sheet name="1ОиДинфоб (2)" sheetId="10" r:id="rId1"/>
    <sheet name="1ОиДинфоб" sheetId="1" r:id="rId2"/>
    <sheet name="2КомфУслНал" sheetId="4" r:id="rId3"/>
    <sheet name="2КомУслОц" sheetId="2" r:id="rId4"/>
    <sheet name="3УслДостИнвНал" sheetId="5" r:id="rId5"/>
    <sheet name="3УслДостИнвОц" sheetId="3" r:id="rId6"/>
    <sheet name="4ДобрВежл" sheetId="6" r:id="rId7"/>
    <sheet name="5УдовлУсл" sheetId="7" r:id="rId8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3" i="5" l="1"/>
  <c r="P5" i="10"/>
  <c r="Q5" i="10" s="1"/>
  <c r="J5" i="10"/>
  <c r="K5" i="10" s="1"/>
  <c r="G5" i="10"/>
  <c r="H5" i="10" s="1"/>
  <c r="R4" i="10"/>
  <c r="R5" i="10" l="1"/>
  <c r="I4" i="3" l="1"/>
  <c r="E4" i="3"/>
  <c r="F4" i="3" s="1"/>
  <c r="P3" i="5"/>
  <c r="I3" i="5"/>
  <c r="F4" i="2"/>
  <c r="E5" i="2"/>
  <c r="F5" i="2" s="1"/>
  <c r="K3" i="4"/>
  <c r="S3" i="5" l="1"/>
  <c r="K4" i="7" l="1"/>
  <c r="L4" i="7" s="1"/>
  <c r="O4" i="7"/>
  <c r="P4" i="7" s="1"/>
  <c r="G4" i="7"/>
  <c r="H4" i="7" s="1"/>
  <c r="O4" i="6"/>
  <c r="P4" i="6" s="1"/>
  <c r="K4" i="6"/>
  <c r="L4" i="6" s="1"/>
  <c r="G4" i="6"/>
  <c r="H4" i="6" s="1"/>
  <c r="M4" i="3"/>
  <c r="I5" i="2"/>
  <c r="J5" i="2" s="1"/>
  <c r="Q4" i="7" l="1"/>
  <c r="Q4" i="6"/>
  <c r="K5" i="2"/>
  <c r="N4" i="3"/>
  <c r="P3" i="7" l="1"/>
  <c r="L3" i="7"/>
  <c r="H3" i="7"/>
  <c r="P3" i="6"/>
  <c r="L3" i="6"/>
  <c r="H3" i="6"/>
  <c r="M3" i="3"/>
  <c r="I3" i="3"/>
  <c r="F3" i="3"/>
  <c r="J4" i="2"/>
  <c r="K4" i="2" s="1"/>
  <c r="Q4" i="1"/>
  <c r="Q3" i="6" l="1"/>
  <c r="N3" i="3"/>
  <c r="Q3" i="7"/>
</calcChain>
</file>

<file path=xl/sharedStrings.xml><?xml version="1.0" encoding="utf-8"?>
<sst xmlns="http://schemas.openxmlformats.org/spreadsheetml/2006/main" count="151" uniqueCount="96">
  <si>
    <t>Показатель 1.1</t>
  </si>
  <si>
    <t>№</t>
  </si>
  <si>
    <t>ДО</t>
  </si>
  <si>
    <t>1.1.1. Объем информации, размещенной на информационных стендах в помещении организации</t>
  </si>
  <si>
    <t>1.1.2. Объем информации, размещенной на официальном сайте организации</t>
  </si>
  <si>
    <t>Показатель 1.2</t>
  </si>
  <si>
    <t>Количество функционирующих дистанционных способов взаимодействия</t>
  </si>
  <si>
    <t>Значение показателя 1.2</t>
  </si>
  <si>
    <t>Значение показателя 1.2 с учетом значимости</t>
  </si>
  <si>
    <t>Показатель 1.3</t>
  </si>
  <si>
    <t>Число получателей услуг, удовлетворенных качеством, полнотой и доступностью информации о деятельности организации, размещенной на стендах организации</t>
  </si>
  <si>
    <t>Число опрошенных получателей услуг, ответивших на соответствующий вопрос анкеты</t>
  </si>
  <si>
    <t>Показатель 1.1.1</t>
  </si>
  <si>
    <t>Покзатель 1.1.2</t>
  </si>
  <si>
    <t>Показатель 1.3.1</t>
  </si>
  <si>
    <t>Число получателей услуг, удовлетворенных качеством, полнотой и доступностью информации о деятельности организации, размещенной на сайте организации</t>
  </si>
  <si>
    <t>Значение показателя 1.3</t>
  </si>
  <si>
    <t>Значение показателя 1 .3 с учетом веса</t>
  </si>
  <si>
    <t>Показатель 2.1 Обеспечение в организации социальной сферы комфортных условий для предоставления услуг</t>
  </si>
  <si>
    <t>2.1.1. Наличие комфортных условий для предоставления услуг</t>
  </si>
  <si>
    <t>Значение показателя 1.1</t>
  </si>
  <si>
    <t xml:space="preserve">Значение показателя 1.1 с учетом значимости </t>
  </si>
  <si>
    <t>Итого по критерию:</t>
  </si>
  <si>
    <t>Количество комфортных условий для предоставления услуг</t>
  </si>
  <si>
    <t>Значение показателя 2.1.1</t>
  </si>
  <si>
    <t>Показатель 2.3 Доля получателей услуг, удовлетворенных комфортностью условий предоставления услуг</t>
  </si>
  <si>
    <t>Значение показателя с учетом значимости</t>
  </si>
  <si>
    <t>Число получателей услуг, удовлетворенных комфортностью предоставления услуг организацией образования</t>
  </si>
  <si>
    <t>Число получателей услуг, опрошенных по данному вопросу</t>
  </si>
  <si>
    <t>Значение показателя 2.3</t>
  </si>
  <si>
    <t>Значение показателя 2.3 с учетом значимости</t>
  </si>
  <si>
    <t>Наличие в образовательных организациях комфортных условий для предоставления услуг</t>
  </si>
  <si>
    <t>Всего</t>
  </si>
  <si>
    <t>Наличие комфортной зоны отдыха (ожидания) оборудованной соответствующей мебелью</t>
  </si>
  <si>
    <t>Наличие и понятность навигации внутри организации</t>
  </si>
  <si>
    <t>Наличие и доступность питьевой воды</t>
  </si>
  <si>
    <t>Наличие и доступность санитарно-гигиенических помещений</t>
  </si>
  <si>
    <t>Санитарное состояние помещений организации</t>
  </si>
  <si>
    <t>Транспортная доступность (доступность общественного транспорта и наличие парковки)</t>
  </si>
  <si>
    <t>Доступность записи на получение услуги (по телефону, с использованием сети «Интернет» на официальном сайте ор</t>
  </si>
  <si>
    <t>Оборудование территории, прилегающей к организации, и ее помещений с учетом доступности для инвалидов:</t>
  </si>
  <si>
    <t>Обеспечение в организации условий доступности, позволяющих инвалидам получать услуги наравне с другими, включая:</t>
  </si>
  <si>
    <t>Наличие специально оборудованных санитарно-гигиенических помещений в организации</t>
  </si>
  <si>
    <t>Наличие сменных кресел-колясок;</t>
  </si>
  <si>
    <t>Наличие адаптированных лифтов, поручней, расширенных дверных проемов;</t>
  </si>
  <si>
    <t>Наличие выделенных стоянок для автотранспортных средств инвалидов;</t>
  </si>
  <si>
    <t>Оборудование входных групп пандусами/подъемными платформами;</t>
  </si>
  <si>
    <t>Дублирование для инвалидов по слуху и зрению звуковой и зрительной информации</t>
  </si>
  <si>
    <t>Дублирование надписей, знаков и иной текстовой и графической информации знаками, выполненными рельефно-точечным шрифтом Брайля</t>
  </si>
  <si>
    <t>Возможность предоставления инвалидам по слуху (слуху и зрению) услуг сурдопереводчика (тифлосурдопереводчика)</t>
  </si>
  <si>
    <t>Наличие альтернативной версии официального сайта организации социальной сферы в сети «Интернет» для инвалидов по зрению</t>
  </si>
  <si>
    <t>Помощь, оказываемая работниками организации, прошедшими необходимое обучение (инструктирование), по сопровождению инвалидов в помещении</t>
  </si>
  <si>
    <t>Наличие возможности предоставления услуги в дистанционном режиме или на дому</t>
  </si>
  <si>
    <t>Показатель 3.1</t>
  </si>
  <si>
    <t>Показатель 3.2</t>
  </si>
  <si>
    <t>Показатель 3.3</t>
  </si>
  <si>
    <t>Количество условий доступности образовательной организации для инвалидов</t>
  </si>
  <si>
    <t>Значение показателя 3.1</t>
  </si>
  <si>
    <t>Значение показателя 3.1 с учетом значимости</t>
  </si>
  <si>
    <t>Количество условий доступности, позволяющих инвалидам получать услуги наравне с другими</t>
  </si>
  <si>
    <t>Значение показателя 3.2</t>
  </si>
  <si>
    <t>Значение показателя 3.2 с учетом значимости</t>
  </si>
  <si>
    <t>Число получателей услуг-инвалидов, удовлетворенных доступностью услуг</t>
  </si>
  <si>
    <t>Число получателей услуг-инвалидов, опрошенных по данному вопросу</t>
  </si>
  <si>
    <t>Значение показателя 3.3</t>
  </si>
  <si>
    <t>Значение показателя 3.3 с учетом значимости</t>
  </si>
  <si>
    <t>Число получателей услуг, удовлетворенных доброжелательностью, вежливостью работников организации социальной сферы, обеспечивающих первичный контакт и информирование получателя услуги</t>
  </si>
  <si>
    <t>Число получателей услуг, удовлетворенных доброжелательностью, вежливостью работников организации социальной сферы, обеспечивающих непосредственное оказание услуги</t>
  </si>
  <si>
    <t>Значение показателя 4.1</t>
  </si>
  <si>
    <t>Значение показателя 4.1 с учетом значимости</t>
  </si>
  <si>
    <t>Показатель 4.2 Доля получателей услуг, удовлетворенных доброжелательностью, вежливостью работников организации социальной сферы, обеспечивающих непосредственное оказание услуги</t>
  </si>
  <si>
    <t>Значение показателя 4.2</t>
  </si>
  <si>
    <t>Значение показателя 4.2 с учетом значимости</t>
  </si>
  <si>
    <t>Показатель 4.1 Доля получателей услуг, удовлетворенных доброжелательностью, вежливостью работников организации социальной сферы</t>
  </si>
  <si>
    <t>Показатель 4.3 Доля получателей услуг, удовлетворенных доброжелательностью, вежливостью работников организации социальной сферы при использовании дистанционных форм взаимодействия</t>
  </si>
  <si>
    <t>Число получателей услуг, удовлетворенных доброжелательностью, вежливостью работников организации социальной сферы при использовании дистанционных форм взаимодействия</t>
  </si>
  <si>
    <t>Значение показателя 4.3</t>
  </si>
  <si>
    <t>Значение показателя 4.3 с учетом значимости</t>
  </si>
  <si>
    <t>Тип образовательной организации</t>
  </si>
  <si>
    <t>МО</t>
  </si>
  <si>
    <t>Наименование образовательной организации</t>
  </si>
  <si>
    <t>Показатель 5.1 Доля получателей услуг, которые готовы рекомендовать организацию социальной сферы родственникам и знакомым</t>
  </si>
  <si>
    <t>Значение показателя 5.1</t>
  </si>
  <si>
    <t>Показатель 5.2 Доля получателей услуг, удовлетворенных организационными условиями предоставления услуг</t>
  </si>
  <si>
    <t>Число получателей услуг, удовлетворенных организационными условиями предоставления услуг</t>
  </si>
  <si>
    <t>Показатель 5.3 Доля получателей услуг, удовлетворенных в целом условиями оказания услуг в организации</t>
  </si>
  <si>
    <t>Число получателей услуг, удовлетворенных в целом условиями оказания услуг в организации социальной сферы</t>
  </si>
  <si>
    <t>Число получателей услуг, которые готовы рекомендовать организацию родственникам и знакомым</t>
  </si>
  <si>
    <t xml:space="preserve">Бурлинский </t>
  </si>
  <si>
    <t>МБУДО  «Бурлинская детская школа искусств»</t>
  </si>
  <si>
    <t>Бурлинский район</t>
  </si>
  <si>
    <t>Значение показателя 5.1 с учетом значимости</t>
  </si>
  <si>
    <t>Значение показателя 5.2</t>
  </si>
  <si>
    <t>Значение показателя 5.2 с учетом значимости</t>
  </si>
  <si>
    <t>Значение показателя 5.3</t>
  </si>
  <si>
    <t>Значение показателя 5.3 с учетом значимости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</si>
</sst>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5" x14ac:knownFonts="1"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wrapText="1"/>
    </xf>
    <xf numFmtId="164" fontId="0" fillId="0" borderId="0" xfId="0" applyNumberFormat="1"/>
    <xf numFmtId="0" fontId="1" fillId="0" borderId="0" xfId="0" applyFont="1" applyAlignment="1">
      <alignment textRotation="90" wrapText="1"/>
    </xf>
    <xf numFmtId="0" fontId="1" fillId="0" borderId="0" xfId="0" applyFont="1" applyAlignment="1">
      <alignment textRotation="90"/>
    </xf>
    <xf numFmtId="2" fontId="1" fillId="0" borderId="0" xfId="0" applyNumberFormat="1" applyFont="1" applyAlignment="1">
      <alignment textRotation="90" wrapText="1"/>
    </xf>
    <xf numFmtId="0" fontId="0" fillId="0" borderId="0" xfId="0" applyAlignment="1">
      <alignment textRotation="90"/>
    </xf>
    <xf numFmtId="0" fontId="0" fillId="0" borderId="0" xfId="0" applyAlignment="1">
      <alignment textRotation="90" wrapText="1"/>
    </xf>
    <xf numFmtId="0" fontId="0" fillId="0" borderId="0" xfId="0" applyAlignment="1">
      <alignment horizontal="center" wrapText="1"/>
    </xf>
    <xf numFmtId="0" fontId="2" fillId="0" borderId="0" xfId="0" applyFont="1"/>
    <xf numFmtId="0" fontId="2" fillId="0" borderId="1" xfId="0" applyFont="1" applyBorder="1" applyAlignment="1">
      <alignment textRotation="90" wrapText="1"/>
    </xf>
    <xf numFmtId="0" fontId="2" fillId="0" borderId="1" xfId="0" applyFont="1" applyBorder="1" applyAlignment="1">
      <alignment textRotation="90"/>
    </xf>
    <xf numFmtId="0" fontId="0" fillId="0" borderId="1" xfId="0" applyBorder="1"/>
    <xf numFmtId="164" fontId="0" fillId="0" borderId="1" xfId="0" applyNumberFormat="1" applyBorder="1"/>
    <xf numFmtId="1" fontId="0" fillId="0" borderId="1" xfId="0" applyNumberFormat="1" applyBorder="1"/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0" xfId="0" applyBorder="1"/>
    <xf numFmtId="2" fontId="0" fillId="0" borderId="0" xfId="0" applyNumberFormat="1" applyBorder="1" applyAlignment="1">
      <alignment wrapText="1"/>
    </xf>
    <xf numFmtId="0" fontId="3" fillId="0" borderId="1" xfId="0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3" fillId="0" borderId="0" xfId="0" applyFont="1" applyBorder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textRotation="90" wrapText="1"/>
    </xf>
    <xf numFmtId="2" fontId="2" fillId="0" borderId="1" xfId="0" applyNumberFormat="1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textRotation="90" wrapText="1"/>
    </xf>
  </cellXfs>
  <cellStyles count="1">
    <cellStyle name="Обычный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R5"/>
  <sheetViews>
    <sheetView workbookViewId="0">
      <selection activeCell="A6" sqref="A6:R72"/>
    </sheetView>
  </sheetViews>
  <sheetFormatPr defaultRowHeight="15" x14ac:dyDescent="0.25"/>
  <cols>
    <col min="1" max="1" width="17.7109375" customWidth="1"/>
    <col min="2" max="2" width="77.140625" customWidth="1"/>
    <col min="9" max="9" width="11.42578125" customWidth="1"/>
    <col min="12" max="12" width="10.5703125" customWidth="1"/>
    <col min="16" max="17" width="10.28515625" bestFit="1" customWidth="1"/>
  </cols>
  <sheetData>
    <row r="1" spans="1:18" x14ac:dyDescent="0.25">
      <c r="C1" t="s">
        <v>0</v>
      </c>
      <c r="I1" t="s">
        <v>5</v>
      </c>
      <c r="L1" t="s">
        <v>9</v>
      </c>
    </row>
    <row r="2" spans="1:18" x14ac:dyDescent="0.25">
      <c r="C2" s="23" t="s">
        <v>12</v>
      </c>
      <c r="D2" s="23"/>
      <c r="E2" s="23" t="s">
        <v>13</v>
      </c>
      <c r="F2" s="23"/>
      <c r="L2" s="23" t="s">
        <v>14</v>
      </c>
      <c r="M2" s="23"/>
    </row>
    <row r="3" spans="1:18" ht="166.5" customHeight="1" x14ac:dyDescent="0.25">
      <c r="A3" t="s">
        <v>1</v>
      </c>
      <c r="B3" t="s">
        <v>2</v>
      </c>
      <c r="C3" s="3" t="s">
        <v>3</v>
      </c>
      <c r="D3" s="3"/>
      <c r="E3" s="3" t="s">
        <v>4</v>
      </c>
      <c r="F3" s="4"/>
      <c r="G3" s="4" t="s">
        <v>20</v>
      </c>
      <c r="H3" s="4" t="s">
        <v>21</v>
      </c>
      <c r="I3" s="3" t="s">
        <v>6</v>
      </c>
      <c r="J3" s="3" t="s">
        <v>7</v>
      </c>
      <c r="K3" s="3" t="s">
        <v>8</v>
      </c>
      <c r="L3" s="5" t="s">
        <v>10</v>
      </c>
      <c r="M3" s="5" t="s">
        <v>11</v>
      </c>
      <c r="N3" s="5" t="s">
        <v>15</v>
      </c>
      <c r="O3" s="5" t="s">
        <v>11</v>
      </c>
      <c r="P3" s="5" t="s">
        <v>16</v>
      </c>
      <c r="Q3" s="5" t="s">
        <v>17</v>
      </c>
      <c r="R3" s="5" t="s">
        <v>22</v>
      </c>
    </row>
    <row r="4" spans="1:18" x14ac:dyDescent="0.25">
      <c r="G4">
        <v>100</v>
      </c>
      <c r="H4">
        <v>30</v>
      </c>
      <c r="J4">
        <v>100</v>
      </c>
      <c r="K4">
        <v>30</v>
      </c>
      <c r="P4">
        <v>100</v>
      </c>
      <c r="Q4">
        <v>40</v>
      </c>
      <c r="R4" s="2">
        <f>H4+K4+Q4</f>
        <v>100</v>
      </c>
    </row>
    <row r="5" spans="1:18" x14ac:dyDescent="0.25">
      <c r="A5" t="s">
        <v>88</v>
      </c>
      <c r="B5" t="s">
        <v>89</v>
      </c>
      <c r="C5">
        <v>8</v>
      </c>
      <c r="D5">
        <v>9</v>
      </c>
      <c r="E5">
        <v>32</v>
      </c>
      <c r="F5">
        <v>34</v>
      </c>
      <c r="G5" s="2">
        <f t="shared" ref="G5" si="0">0.5*(C5/D5+L5/M5)*100</f>
        <v>94.444444444444443</v>
      </c>
      <c r="H5" s="2">
        <f t="shared" ref="H5" si="1">G5*0.3</f>
        <v>28.333333333333332</v>
      </c>
      <c r="I5">
        <v>4</v>
      </c>
      <c r="J5">
        <f t="shared" ref="J5" si="2">IF(I5&lt;=3,I5*30,100)</f>
        <v>100</v>
      </c>
      <c r="K5" s="2">
        <f t="shared" ref="K5" si="3">J5*0.3</f>
        <v>30</v>
      </c>
      <c r="L5">
        <v>31</v>
      </c>
      <c r="M5">
        <v>31</v>
      </c>
      <c r="N5">
        <v>19</v>
      </c>
      <c r="O5">
        <v>19</v>
      </c>
      <c r="P5" s="2">
        <f t="shared" ref="P5" si="4">0.5*(L5/M5+N5/O5)*100</f>
        <v>100</v>
      </c>
      <c r="Q5" s="2">
        <f t="shared" ref="Q5" si="5">P5*0.4</f>
        <v>40</v>
      </c>
      <c r="R5" s="2">
        <f t="shared" ref="R5" si="6">H5+K5+Q5</f>
        <v>98.333333333333329</v>
      </c>
    </row>
  </sheetData>
  <mergeCells count="3">
    <mergeCell ref="C2:D2"/>
    <mergeCell ref="E2:F2"/>
    <mergeCell ref="L2:M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Q5"/>
  <sheetViews>
    <sheetView workbookViewId="0">
      <selection activeCell="A5" sqref="A5"/>
    </sheetView>
  </sheetViews>
  <sheetFormatPr defaultRowHeight="15" x14ac:dyDescent="0.25"/>
  <cols>
    <col min="2" max="2" width="20.5703125" customWidth="1"/>
    <col min="3" max="3" width="54.7109375" customWidth="1"/>
    <col min="8" max="8" width="11.42578125" customWidth="1"/>
    <col min="11" max="11" width="10.5703125" customWidth="1"/>
    <col min="15" max="16" width="10.28515625" bestFit="1" customWidth="1"/>
  </cols>
  <sheetData>
    <row r="1" spans="1:17" x14ac:dyDescent="0.25">
      <c r="D1" t="s">
        <v>0</v>
      </c>
      <c r="H1" t="s">
        <v>5</v>
      </c>
      <c r="K1" t="s">
        <v>9</v>
      </c>
    </row>
    <row r="2" spans="1:17" x14ac:dyDescent="0.25">
      <c r="D2" s="22" t="s">
        <v>12</v>
      </c>
      <c r="E2" s="22" t="s">
        <v>13</v>
      </c>
      <c r="K2" s="23" t="s">
        <v>14</v>
      </c>
      <c r="L2" s="23"/>
    </row>
    <row r="3" spans="1:17" ht="166.5" customHeight="1" x14ac:dyDescent="0.25">
      <c r="B3" t="s">
        <v>1</v>
      </c>
      <c r="C3" t="s">
        <v>2</v>
      </c>
      <c r="D3" s="3" t="s">
        <v>3</v>
      </c>
      <c r="E3" s="3" t="s">
        <v>4</v>
      </c>
      <c r="F3" s="4" t="s">
        <v>20</v>
      </c>
      <c r="G3" s="4" t="s">
        <v>21</v>
      </c>
      <c r="H3" s="3" t="s">
        <v>6</v>
      </c>
      <c r="I3" s="3" t="s">
        <v>7</v>
      </c>
      <c r="J3" s="3" t="s">
        <v>8</v>
      </c>
      <c r="K3" s="5" t="s">
        <v>10</v>
      </c>
      <c r="L3" s="5" t="s">
        <v>11</v>
      </c>
      <c r="M3" s="5" t="s">
        <v>15</v>
      </c>
      <c r="N3" s="5" t="s">
        <v>11</v>
      </c>
      <c r="O3" s="5" t="s">
        <v>16</v>
      </c>
      <c r="P3" s="5" t="s">
        <v>17</v>
      </c>
      <c r="Q3" s="5" t="s">
        <v>22</v>
      </c>
    </row>
    <row r="4" spans="1:17" x14ac:dyDescent="0.25">
      <c r="F4">
        <v>100</v>
      </c>
      <c r="G4">
        <v>30</v>
      </c>
      <c r="I4">
        <v>100</v>
      </c>
      <c r="J4">
        <v>30</v>
      </c>
      <c r="O4">
        <v>100</v>
      </c>
      <c r="P4">
        <v>40</v>
      </c>
      <c r="Q4" s="2">
        <f>G4+J4+P4</f>
        <v>100</v>
      </c>
    </row>
    <row r="5" spans="1:17" x14ac:dyDescent="0.25">
      <c r="A5">
        <v>22</v>
      </c>
      <c r="B5" t="s">
        <v>90</v>
      </c>
      <c r="C5" t="s">
        <v>89</v>
      </c>
      <c r="D5">
        <v>8</v>
      </c>
      <c r="E5">
        <v>32</v>
      </c>
      <c r="F5" s="2">
        <v>94.444444444444443</v>
      </c>
      <c r="G5" s="2">
        <v>28.333333333333332</v>
      </c>
      <c r="H5">
        <v>4</v>
      </c>
      <c r="I5">
        <v>100</v>
      </c>
      <c r="J5" s="2">
        <v>30</v>
      </c>
      <c r="K5">
        <v>31</v>
      </c>
      <c r="L5">
        <v>31</v>
      </c>
      <c r="M5">
        <v>19</v>
      </c>
      <c r="N5">
        <v>19</v>
      </c>
      <c r="O5" s="2">
        <v>100</v>
      </c>
      <c r="P5" s="2">
        <v>40</v>
      </c>
      <c r="Q5" s="2">
        <v>98.333333333333329</v>
      </c>
    </row>
  </sheetData>
  <mergeCells count="1">
    <mergeCell ref="K2:L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K3"/>
  <sheetViews>
    <sheetView topLeftCell="A2" workbookViewId="0">
      <selection activeCell="C3" sqref="C3"/>
    </sheetView>
  </sheetViews>
  <sheetFormatPr defaultRowHeight="15" x14ac:dyDescent="0.25"/>
  <cols>
    <col min="2" max="2" width="20" customWidth="1"/>
    <col min="3" max="3" width="101.85546875" bestFit="1" customWidth="1"/>
  </cols>
  <sheetData>
    <row r="1" spans="1:11" ht="30" customHeight="1" x14ac:dyDescent="0.25">
      <c r="B1" s="23"/>
      <c r="C1" s="23"/>
      <c r="D1" s="24" t="s">
        <v>31</v>
      </c>
      <c r="E1" s="24"/>
      <c r="F1" s="24"/>
      <c r="G1" s="24"/>
      <c r="H1" s="24"/>
      <c r="I1" s="24"/>
      <c r="J1" s="24"/>
      <c r="K1" s="24"/>
    </row>
    <row r="2" spans="1:11" ht="133.5" customHeight="1" x14ac:dyDescent="0.25">
      <c r="B2" s="23"/>
      <c r="C2" s="23"/>
      <c r="D2" s="7" t="s">
        <v>33</v>
      </c>
      <c r="E2" s="7" t="s">
        <v>34</v>
      </c>
      <c r="F2" s="7" t="s">
        <v>35</v>
      </c>
      <c r="G2" s="7" t="s">
        <v>36</v>
      </c>
      <c r="H2" s="7" t="s">
        <v>37</v>
      </c>
      <c r="I2" s="7" t="s">
        <v>38</v>
      </c>
      <c r="J2" s="7" t="s">
        <v>39</v>
      </c>
      <c r="K2" s="1" t="s">
        <v>32</v>
      </c>
    </row>
    <row r="3" spans="1:11" x14ac:dyDescent="0.25">
      <c r="A3">
        <v>22</v>
      </c>
      <c r="B3" t="s">
        <v>90</v>
      </c>
      <c r="C3" t="s">
        <v>89</v>
      </c>
      <c r="D3">
        <v>1</v>
      </c>
      <c r="E3">
        <v>1</v>
      </c>
      <c r="F3">
        <v>1</v>
      </c>
      <c r="G3">
        <v>1</v>
      </c>
      <c r="H3">
        <v>1</v>
      </c>
      <c r="I3">
        <v>1</v>
      </c>
      <c r="J3">
        <v>1</v>
      </c>
      <c r="K3">
        <f t="shared" ref="K3" si="0">SUM(D3:J3)</f>
        <v>7</v>
      </c>
    </row>
  </sheetData>
  <mergeCells count="3">
    <mergeCell ref="D1:K1"/>
    <mergeCell ref="C1:C2"/>
    <mergeCell ref="B1:B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K5"/>
  <sheetViews>
    <sheetView workbookViewId="0">
      <selection activeCell="A6" sqref="A6:K72"/>
    </sheetView>
  </sheetViews>
  <sheetFormatPr defaultRowHeight="15" x14ac:dyDescent="0.25"/>
  <cols>
    <col min="2" max="2" width="41.7109375" customWidth="1"/>
    <col min="3" max="3" width="54.7109375" customWidth="1"/>
  </cols>
  <sheetData>
    <row r="1" spans="1:11" x14ac:dyDescent="0.25">
      <c r="D1" t="s">
        <v>18</v>
      </c>
    </row>
    <row r="2" spans="1:11" x14ac:dyDescent="0.25">
      <c r="D2" t="s">
        <v>19</v>
      </c>
      <c r="G2" t="s">
        <v>25</v>
      </c>
    </row>
    <row r="3" spans="1:11" ht="196.5" customHeight="1" x14ac:dyDescent="0.25">
      <c r="B3" t="s">
        <v>1</v>
      </c>
      <c r="C3" t="s">
        <v>2</v>
      </c>
      <c r="D3" s="7" t="s">
        <v>23</v>
      </c>
      <c r="E3" s="6" t="s">
        <v>24</v>
      </c>
      <c r="F3" s="6" t="s">
        <v>26</v>
      </c>
      <c r="G3" s="7" t="s">
        <v>27</v>
      </c>
      <c r="H3" s="7" t="s">
        <v>28</v>
      </c>
      <c r="I3" s="7" t="s">
        <v>29</v>
      </c>
      <c r="J3" s="7" t="s">
        <v>30</v>
      </c>
      <c r="K3" s="7" t="s">
        <v>22</v>
      </c>
    </row>
    <row r="4" spans="1:11" x14ac:dyDescent="0.25">
      <c r="E4">
        <v>100</v>
      </c>
      <c r="F4">
        <f>E4*0.5</f>
        <v>50</v>
      </c>
      <c r="I4">
        <v>100</v>
      </c>
      <c r="J4">
        <f>I4*0.5</f>
        <v>50</v>
      </c>
      <c r="K4">
        <f>F4+J4</f>
        <v>100</v>
      </c>
    </row>
    <row r="5" spans="1:11" x14ac:dyDescent="0.25">
      <c r="A5">
        <v>22</v>
      </c>
      <c r="B5" t="s">
        <v>90</v>
      </c>
      <c r="C5" t="s">
        <v>89</v>
      </c>
      <c r="D5">
        <v>7</v>
      </c>
      <c r="E5">
        <f t="shared" ref="E5" si="0">IF(D5&lt;=4,D5*20,100)</f>
        <v>100</v>
      </c>
      <c r="F5">
        <f t="shared" ref="F5" si="1">E5*0.5</f>
        <v>50</v>
      </c>
      <c r="G5">
        <v>38</v>
      </c>
      <c r="H5">
        <v>38</v>
      </c>
      <c r="I5" s="2">
        <f t="shared" ref="I5" si="2">G5/H5*100</f>
        <v>100</v>
      </c>
      <c r="J5" s="2">
        <f t="shared" ref="J5" si="3">I5*0.5</f>
        <v>50</v>
      </c>
      <c r="K5" s="2">
        <f t="shared" ref="K5" si="4">F5+J5</f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S3"/>
  <sheetViews>
    <sheetView workbookViewId="0">
      <selection activeCell="A4" sqref="A4:S71"/>
    </sheetView>
  </sheetViews>
  <sheetFormatPr defaultRowHeight="15" x14ac:dyDescent="0.25"/>
  <cols>
    <col min="2" max="2" width="34.28515625" customWidth="1"/>
    <col min="3" max="3" width="60.7109375" customWidth="1"/>
  </cols>
  <sheetData>
    <row r="1" spans="1:19" ht="48.75" customHeight="1" x14ac:dyDescent="0.25">
      <c r="D1" s="24" t="s">
        <v>40</v>
      </c>
      <c r="E1" s="24"/>
      <c r="F1" s="24"/>
      <c r="G1" s="24"/>
      <c r="H1" s="24"/>
      <c r="I1" s="8"/>
      <c r="J1" t="s">
        <v>41</v>
      </c>
    </row>
    <row r="2" spans="1:19" ht="179.25" customHeight="1" x14ac:dyDescent="0.25">
      <c r="D2" s="7" t="s">
        <v>46</v>
      </c>
      <c r="E2" s="7" t="s">
        <v>45</v>
      </c>
      <c r="F2" s="7" t="s">
        <v>44</v>
      </c>
      <c r="G2" s="7" t="s">
        <v>43</v>
      </c>
      <c r="H2" s="7" t="s">
        <v>42</v>
      </c>
      <c r="I2" s="7"/>
      <c r="J2" s="7" t="s">
        <v>47</v>
      </c>
      <c r="K2" s="7" t="s">
        <v>48</v>
      </c>
      <c r="L2" s="7" t="s">
        <v>49</v>
      </c>
      <c r="M2" s="7" t="s">
        <v>50</v>
      </c>
      <c r="N2" s="7" t="s">
        <v>51</v>
      </c>
      <c r="O2" s="7" t="s">
        <v>52</v>
      </c>
    </row>
    <row r="3" spans="1:19" x14ac:dyDescent="0.25">
      <c r="A3">
        <v>22</v>
      </c>
      <c r="B3" t="s">
        <v>90</v>
      </c>
      <c r="C3" t="s">
        <v>89</v>
      </c>
      <c r="D3">
        <v>0</v>
      </c>
      <c r="E3">
        <v>0</v>
      </c>
      <c r="F3">
        <v>0</v>
      </c>
      <c r="G3">
        <v>0</v>
      </c>
      <c r="H3">
        <v>0</v>
      </c>
      <c r="I3">
        <f t="shared" ref="I3" si="0">SUM(D3:H3)</f>
        <v>0</v>
      </c>
      <c r="J3">
        <v>0</v>
      </c>
      <c r="K3">
        <v>0</v>
      </c>
      <c r="L3">
        <v>0</v>
      </c>
      <c r="M3">
        <v>1</v>
      </c>
      <c r="N3">
        <v>0</v>
      </c>
      <c r="O3">
        <v>1</v>
      </c>
      <c r="P3">
        <f t="shared" ref="P3" si="1">SUM(J3:O3)</f>
        <v>2</v>
      </c>
      <c r="Q3">
        <f t="shared" ref="Q3" si="2">M3+N3+O3</f>
        <v>2</v>
      </c>
      <c r="R3">
        <v>2</v>
      </c>
      <c r="S3">
        <f t="shared" ref="S3" si="3">IF(AND(P3=3,R3=2),100,IF(AND(P3=2,R3=2),60,IF(AND(P3=1,R3=2),30,Q3*20)))</f>
        <v>60</v>
      </c>
    </row>
  </sheetData>
  <mergeCells count="1">
    <mergeCell ref="D1:H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:N92"/>
  <sheetViews>
    <sheetView topLeftCell="B1" workbookViewId="0">
      <selection activeCell="B5" sqref="B5:N71"/>
    </sheetView>
  </sheetViews>
  <sheetFormatPr defaultRowHeight="15" x14ac:dyDescent="0.25"/>
  <cols>
    <col min="2" max="2" width="20.28515625" customWidth="1"/>
    <col min="3" max="3" width="54.7109375" customWidth="1"/>
  </cols>
  <sheetData>
    <row r="1" spans="1:14" x14ac:dyDescent="0.25">
      <c r="D1" s="23" t="s">
        <v>53</v>
      </c>
      <c r="E1" s="23"/>
      <c r="F1" s="23"/>
      <c r="G1" s="23" t="s">
        <v>54</v>
      </c>
      <c r="H1" s="23"/>
      <c r="I1" s="23"/>
      <c r="J1" s="23" t="s">
        <v>55</v>
      </c>
      <c r="K1" s="23"/>
      <c r="L1" s="23"/>
    </row>
    <row r="2" spans="1:14" ht="157.5" customHeight="1" x14ac:dyDescent="0.25">
      <c r="B2" t="s">
        <v>1</v>
      </c>
      <c r="C2" t="s">
        <v>2</v>
      </c>
      <c r="D2" s="7" t="s">
        <v>56</v>
      </c>
      <c r="E2" s="6" t="s">
        <v>57</v>
      </c>
      <c r="F2" s="6" t="s">
        <v>58</v>
      </c>
      <c r="G2" s="7" t="s">
        <v>59</v>
      </c>
      <c r="H2" s="6" t="s">
        <v>60</v>
      </c>
      <c r="I2" s="6" t="s">
        <v>61</v>
      </c>
      <c r="J2" s="7" t="s">
        <v>62</v>
      </c>
      <c r="K2" s="7" t="s">
        <v>63</v>
      </c>
      <c r="L2" s="7" t="s">
        <v>64</v>
      </c>
      <c r="M2" s="7" t="s">
        <v>65</v>
      </c>
      <c r="N2" s="7" t="s">
        <v>22</v>
      </c>
    </row>
    <row r="3" spans="1:14" x14ac:dyDescent="0.25">
      <c r="E3">
        <v>100</v>
      </c>
      <c r="F3">
        <f>E3*0.3</f>
        <v>30</v>
      </c>
      <c r="H3">
        <v>100</v>
      </c>
      <c r="I3">
        <f>H3*0.4</f>
        <v>40</v>
      </c>
      <c r="L3">
        <v>100</v>
      </c>
      <c r="M3">
        <f>L3*0.3</f>
        <v>30</v>
      </c>
      <c r="N3">
        <f>F3+I3+M3</f>
        <v>100</v>
      </c>
    </row>
    <row r="4" spans="1:14" x14ac:dyDescent="0.25">
      <c r="A4">
        <v>1</v>
      </c>
      <c r="B4" t="s">
        <v>90</v>
      </c>
      <c r="C4" t="s">
        <v>89</v>
      </c>
      <c r="D4">
        <v>0</v>
      </c>
      <c r="E4" s="2">
        <f t="shared" ref="E4" si="0">IF(D4&lt;=4,D4*20,100)</f>
        <v>0</v>
      </c>
      <c r="F4" s="2">
        <f t="shared" ref="F4" si="1">E4*0.3</f>
        <v>0</v>
      </c>
      <c r="G4">
        <v>2</v>
      </c>
      <c r="H4" s="2">
        <v>60</v>
      </c>
      <c r="I4" s="2">
        <f t="shared" ref="I4" si="2">H4*0.4</f>
        <v>24</v>
      </c>
      <c r="J4">
        <v>0</v>
      </c>
      <c r="K4">
        <v>0</v>
      </c>
      <c r="L4" s="2">
        <v>0</v>
      </c>
      <c r="M4" s="2">
        <f t="shared" ref="M4" si="3">L4*0.3</f>
        <v>0</v>
      </c>
      <c r="N4" s="2">
        <f t="shared" ref="N4" si="4">F4+I4+M4</f>
        <v>24</v>
      </c>
    </row>
    <row r="5" spans="1:14" x14ac:dyDescent="0.25">
      <c r="A5">
        <v>2</v>
      </c>
    </row>
    <row r="6" spans="1:14" x14ac:dyDescent="0.25">
      <c r="A6">
        <v>3</v>
      </c>
    </row>
    <row r="7" spans="1:14" x14ac:dyDescent="0.25">
      <c r="A7">
        <v>4</v>
      </c>
    </row>
    <row r="8" spans="1:14" x14ac:dyDescent="0.25">
      <c r="A8">
        <v>5</v>
      </c>
    </row>
    <row r="9" spans="1:14" x14ac:dyDescent="0.25">
      <c r="A9">
        <v>6</v>
      </c>
    </row>
    <row r="10" spans="1:14" x14ac:dyDescent="0.25">
      <c r="A10">
        <v>7</v>
      </c>
    </row>
    <row r="11" spans="1:14" x14ac:dyDescent="0.25">
      <c r="A11">
        <v>8</v>
      </c>
    </row>
    <row r="12" spans="1:14" x14ac:dyDescent="0.25">
      <c r="A12">
        <v>9</v>
      </c>
    </row>
    <row r="13" spans="1:14" x14ac:dyDescent="0.25">
      <c r="A13">
        <v>10</v>
      </c>
    </row>
    <row r="14" spans="1:14" x14ac:dyDescent="0.25">
      <c r="A14">
        <v>11</v>
      </c>
    </row>
    <row r="15" spans="1:14" x14ac:dyDescent="0.25">
      <c r="A15">
        <v>12</v>
      </c>
    </row>
    <row r="16" spans="1:14" x14ac:dyDescent="0.25">
      <c r="A16">
        <v>13</v>
      </c>
    </row>
    <row r="17" spans="1:1" x14ac:dyDescent="0.25">
      <c r="A17">
        <v>14</v>
      </c>
    </row>
    <row r="18" spans="1:1" x14ac:dyDescent="0.25">
      <c r="A18">
        <v>15</v>
      </c>
    </row>
    <row r="19" spans="1:1" x14ac:dyDescent="0.25">
      <c r="A19">
        <v>16</v>
      </c>
    </row>
    <row r="20" spans="1:1" x14ac:dyDescent="0.25">
      <c r="A20">
        <v>17</v>
      </c>
    </row>
    <row r="21" spans="1:1" x14ac:dyDescent="0.25">
      <c r="A21">
        <v>18</v>
      </c>
    </row>
    <row r="22" spans="1:1" x14ac:dyDescent="0.25">
      <c r="A22">
        <v>19</v>
      </c>
    </row>
    <row r="23" spans="1:1" x14ac:dyDescent="0.25">
      <c r="A23">
        <v>20</v>
      </c>
    </row>
    <row r="24" spans="1:1" x14ac:dyDescent="0.25">
      <c r="A24">
        <v>21</v>
      </c>
    </row>
    <row r="25" spans="1:1" x14ac:dyDescent="0.25">
      <c r="A25">
        <v>22</v>
      </c>
    </row>
    <row r="26" spans="1:1" x14ac:dyDescent="0.25">
      <c r="A26">
        <v>23</v>
      </c>
    </row>
    <row r="27" spans="1:1" x14ac:dyDescent="0.25">
      <c r="A27">
        <v>24</v>
      </c>
    </row>
    <row r="28" spans="1:1" x14ac:dyDescent="0.25">
      <c r="A28">
        <v>25</v>
      </c>
    </row>
    <row r="29" spans="1:1" x14ac:dyDescent="0.25">
      <c r="A29">
        <v>26</v>
      </c>
    </row>
    <row r="30" spans="1:1" x14ac:dyDescent="0.25">
      <c r="A30">
        <v>27</v>
      </c>
    </row>
    <row r="31" spans="1:1" x14ac:dyDescent="0.25">
      <c r="A31">
        <v>28</v>
      </c>
    </row>
    <row r="32" spans="1:1" x14ac:dyDescent="0.25">
      <c r="A32">
        <v>29</v>
      </c>
    </row>
    <row r="33" spans="1:1" x14ac:dyDescent="0.25">
      <c r="A33">
        <v>30</v>
      </c>
    </row>
    <row r="34" spans="1:1" x14ac:dyDescent="0.25">
      <c r="A34">
        <v>31</v>
      </c>
    </row>
    <row r="35" spans="1:1" x14ac:dyDescent="0.25">
      <c r="A35">
        <v>32</v>
      </c>
    </row>
    <row r="36" spans="1:1" x14ac:dyDescent="0.25">
      <c r="A36">
        <v>33</v>
      </c>
    </row>
    <row r="37" spans="1:1" x14ac:dyDescent="0.25">
      <c r="A37">
        <v>34</v>
      </c>
    </row>
    <row r="38" spans="1:1" x14ac:dyDescent="0.25">
      <c r="A38">
        <v>35</v>
      </c>
    </row>
    <row r="39" spans="1:1" x14ac:dyDescent="0.25">
      <c r="A39">
        <v>36</v>
      </c>
    </row>
    <row r="40" spans="1:1" x14ac:dyDescent="0.25">
      <c r="A40">
        <v>37</v>
      </c>
    </row>
    <row r="41" spans="1:1" x14ac:dyDescent="0.25">
      <c r="A41">
        <v>38</v>
      </c>
    </row>
    <row r="42" spans="1:1" x14ac:dyDescent="0.25">
      <c r="A42">
        <v>39</v>
      </c>
    </row>
    <row r="43" spans="1:1" x14ac:dyDescent="0.25">
      <c r="A43">
        <v>40</v>
      </c>
    </row>
    <row r="44" spans="1:1" x14ac:dyDescent="0.25">
      <c r="A44">
        <v>41</v>
      </c>
    </row>
    <row r="45" spans="1:1" x14ac:dyDescent="0.25">
      <c r="A45">
        <v>42</v>
      </c>
    </row>
    <row r="46" spans="1:1" x14ac:dyDescent="0.25">
      <c r="A46">
        <v>43</v>
      </c>
    </row>
    <row r="47" spans="1:1" x14ac:dyDescent="0.25">
      <c r="A47">
        <v>44</v>
      </c>
    </row>
    <row r="48" spans="1:1" x14ac:dyDescent="0.25">
      <c r="A48">
        <v>45</v>
      </c>
    </row>
    <row r="49" spans="1:1" x14ac:dyDescent="0.25">
      <c r="A49">
        <v>46</v>
      </c>
    </row>
    <row r="50" spans="1:1" x14ac:dyDescent="0.25">
      <c r="A50">
        <v>47</v>
      </c>
    </row>
    <row r="51" spans="1:1" x14ac:dyDescent="0.25">
      <c r="A51">
        <v>48</v>
      </c>
    </row>
    <row r="52" spans="1:1" x14ac:dyDescent="0.25">
      <c r="A52">
        <v>49</v>
      </c>
    </row>
    <row r="53" spans="1:1" x14ac:dyDescent="0.25">
      <c r="A53">
        <v>50</v>
      </c>
    </row>
    <row r="54" spans="1:1" x14ac:dyDescent="0.25">
      <c r="A54">
        <v>51</v>
      </c>
    </row>
    <row r="55" spans="1:1" x14ac:dyDescent="0.25">
      <c r="A55">
        <v>52</v>
      </c>
    </row>
    <row r="56" spans="1:1" x14ac:dyDescent="0.25">
      <c r="A56">
        <v>53</v>
      </c>
    </row>
    <row r="57" spans="1:1" x14ac:dyDescent="0.25">
      <c r="A57">
        <v>54</v>
      </c>
    </row>
    <row r="58" spans="1:1" x14ac:dyDescent="0.25">
      <c r="A58">
        <v>55</v>
      </c>
    </row>
    <row r="59" spans="1:1" x14ac:dyDescent="0.25">
      <c r="A59">
        <v>56</v>
      </c>
    </row>
    <row r="60" spans="1:1" x14ac:dyDescent="0.25">
      <c r="A60">
        <v>57</v>
      </c>
    </row>
    <row r="61" spans="1:1" x14ac:dyDescent="0.25">
      <c r="A61">
        <v>58</v>
      </c>
    </row>
    <row r="62" spans="1:1" x14ac:dyDescent="0.25">
      <c r="A62">
        <v>59</v>
      </c>
    </row>
    <row r="63" spans="1:1" x14ac:dyDescent="0.25">
      <c r="A63">
        <v>60</v>
      </c>
    </row>
    <row r="64" spans="1:1" x14ac:dyDescent="0.25">
      <c r="A64">
        <v>61</v>
      </c>
    </row>
    <row r="65" spans="1:1" x14ac:dyDescent="0.25">
      <c r="A65">
        <v>62</v>
      </c>
    </row>
    <row r="66" spans="1:1" x14ac:dyDescent="0.25">
      <c r="A66">
        <v>63</v>
      </c>
    </row>
    <row r="67" spans="1:1" x14ac:dyDescent="0.25">
      <c r="A67">
        <v>64</v>
      </c>
    </row>
    <row r="68" spans="1:1" x14ac:dyDescent="0.25">
      <c r="A68">
        <v>65</v>
      </c>
    </row>
    <row r="69" spans="1:1" x14ac:dyDescent="0.25">
      <c r="A69">
        <v>66</v>
      </c>
    </row>
    <row r="70" spans="1:1" x14ac:dyDescent="0.25">
      <c r="A70">
        <v>67</v>
      </c>
    </row>
    <row r="71" spans="1:1" x14ac:dyDescent="0.25">
      <c r="A71">
        <v>68</v>
      </c>
    </row>
    <row r="72" spans="1:1" x14ac:dyDescent="0.25">
      <c r="A72">
        <v>69</v>
      </c>
    </row>
    <row r="73" spans="1:1" x14ac:dyDescent="0.25">
      <c r="A73">
        <v>70</v>
      </c>
    </row>
    <row r="74" spans="1:1" x14ac:dyDescent="0.25">
      <c r="A74">
        <v>71</v>
      </c>
    </row>
    <row r="75" spans="1:1" x14ac:dyDescent="0.25">
      <c r="A75">
        <v>72</v>
      </c>
    </row>
    <row r="76" spans="1:1" x14ac:dyDescent="0.25">
      <c r="A76">
        <v>73</v>
      </c>
    </row>
    <row r="77" spans="1:1" x14ac:dyDescent="0.25">
      <c r="A77">
        <v>74</v>
      </c>
    </row>
    <row r="78" spans="1:1" x14ac:dyDescent="0.25">
      <c r="A78">
        <v>75</v>
      </c>
    </row>
    <row r="79" spans="1:1" x14ac:dyDescent="0.25">
      <c r="A79">
        <v>76</v>
      </c>
    </row>
    <row r="80" spans="1:1" x14ac:dyDescent="0.25">
      <c r="A80">
        <v>77</v>
      </c>
    </row>
    <row r="81" spans="1:1" x14ac:dyDescent="0.25">
      <c r="A81">
        <v>78</v>
      </c>
    </row>
    <row r="82" spans="1:1" x14ac:dyDescent="0.25">
      <c r="A82">
        <v>79</v>
      </c>
    </row>
    <row r="83" spans="1:1" x14ac:dyDescent="0.25">
      <c r="A83">
        <v>80</v>
      </c>
    </row>
    <row r="84" spans="1:1" x14ac:dyDescent="0.25">
      <c r="A84">
        <v>81</v>
      </c>
    </row>
    <row r="85" spans="1:1" x14ac:dyDescent="0.25">
      <c r="A85">
        <v>82</v>
      </c>
    </row>
    <row r="86" spans="1:1" x14ac:dyDescent="0.25">
      <c r="A86">
        <v>83</v>
      </c>
    </row>
    <row r="87" spans="1:1" x14ac:dyDescent="0.25">
      <c r="A87">
        <v>84</v>
      </c>
    </row>
    <row r="88" spans="1:1" x14ac:dyDescent="0.25">
      <c r="A88">
        <v>85</v>
      </c>
    </row>
    <row r="89" spans="1:1" x14ac:dyDescent="0.25">
      <c r="A89">
        <v>86</v>
      </c>
    </row>
    <row r="90" spans="1:1" x14ac:dyDescent="0.25">
      <c r="A90">
        <v>87</v>
      </c>
    </row>
    <row r="91" spans="1:1" x14ac:dyDescent="0.25">
      <c r="A91">
        <v>88</v>
      </c>
    </row>
    <row r="92" spans="1:1" x14ac:dyDescent="0.25">
      <c r="A92">
        <v>89</v>
      </c>
    </row>
  </sheetData>
  <mergeCells count="3">
    <mergeCell ref="D1:F1"/>
    <mergeCell ref="G1:I1"/>
    <mergeCell ref="J1:L1"/>
  </mergeCells>
  <conditionalFormatting sqref="H4">
    <cfRule type="cellIs" dxfId="0" priority="1" operator="greaterThan">
      <formula>100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Q71"/>
  <sheetViews>
    <sheetView topLeftCell="A2" zoomScale="80" zoomScaleNormal="80" workbookViewId="0">
      <selection activeCell="A5" sqref="A5:Q71"/>
    </sheetView>
  </sheetViews>
  <sheetFormatPr defaultRowHeight="15" x14ac:dyDescent="0.25"/>
  <cols>
    <col min="1" max="1" width="4.28515625" style="17" customWidth="1"/>
    <col min="2" max="2" width="14.5703125" style="17" customWidth="1"/>
    <col min="3" max="3" width="17.28515625" style="17" customWidth="1"/>
    <col min="4" max="4" width="31.140625" style="18" customWidth="1"/>
    <col min="5" max="5" width="18.7109375" style="17" customWidth="1"/>
    <col min="6" max="6" width="8.5703125" style="17" bestFit="1" customWidth="1"/>
    <col min="7" max="7" width="6" style="17" bestFit="1" customWidth="1"/>
    <col min="8" max="8" width="4.5703125" style="17" bestFit="1" customWidth="1"/>
    <col min="9" max="9" width="12.42578125" style="17" customWidth="1"/>
    <col min="10" max="10" width="5.140625" style="17" bestFit="1" customWidth="1"/>
    <col min="11" max="11" width="6" style="17" bestFit="1" customWidth="1"/>
    <col min="12" max="12" width="9.140625" style="17"/>
    <col min="13" max="13" width="13" style="17" bestFit="1" customWidth="1"/>
    <col min="14" max="16" width="9.140625" style="17"/>
    <col min="17" max="17" width="9.140625" style="21"/>
  </cols>
  <sheetData>
    <row r="1" spans="1:17" s="9" customFormat="1" ht="51.75" customHeight="1" x14ac:dyDescent="0.2">
      <c r="A1" s="28" t="s">
        <v>1</v>
      </c>
      <c r="B1" s="27" t="s">
        <v>78</v>
      </c>
      <c r="C1" s="27" t="s">
        <v>79</v>
      </c>
      <c r="D1" s="27" t="s">
        <v>80</v>
      </c>
      <c r="E1" s="25" t="s">
        <v>73</v>
      </c>
      <c r="F1" s="25"/>
      <c r="G1" s="25"/>
      <c r="H1" s="25"/>
      <c r="I1" s="25" t="s">
        <v>70</v>
      </c>
      <c r="J1" s="25"/>
      <c r="K1" s="25"/>
      <c r="L1" s="25"/>
      <c r="M1" s="25" t="s">
        <v>74</v>
      </c>
      <c r="N1" s="25"/>
      <c r="O1" s="25"/>
      <c r="P1" s="25"/>
      <c r="Q1" s="26" t="s">
        <v>22</v>
      </c>
    </row>
    <row r="2" spans="1:17" s="9" customFormat="1" ht="183.75" customHeight="1" x14ac:dyDescent="0.2">
      <c r="A2" s="28"/>
      <c r="B2" s="27"/>
      <c r="C2" s="27"/>
      <c r="D2" s="27"/>
      <c r="E2" s="10" t="s">
        <v>66</v>
      </c>
      <c r="F2" s="10" t="s">
        <v>11</v>
      </c>
      <c r="G2" s="11" t="s">
        <v>68</v>
      </c>
      <c r="H2" s="11" t="s">
        <v>69</v>
      </c>
      <c r="I2" s="10" t="s">
        <v>67</v>
      </c>
      <c r="J2" s="10" t="s">
        <v>11</v>
      </c>
      <c r="K2" s="11" t="s">
        <v>71</v>
      </c>
      <c r="L2" s="11" t="s">
        <v>72</v>
      </c>
      <c r="M2" s="10" t="s">
        <v>75</v>
      </c>
      <c r="N2" s="10" t="s">
        <v>11</v>
      </c>
      <c r="O2" s="10" t="s">
        <v>76</v>
      </c>
      <c r="P2" s="10" t="s">
        <v>77</v>
      </c>
      <c r="Q2" s="26"/>
    </row>
    <row r="3" spans="1:17" x14ac:dyDescent="0.25">
      <c r="A3" s="28"/>
      <c r="B3" s="27"/>
      <c r="C3" s="27"/>
      <c r="D3" s="27"/>
      <c r="E3" s="15"/>
      <c r="F3" s="15"/>
      <c r="G3" s="15">
        <v>100</v>
      </c>
      <c r="H3" s="15">
        <f>G3*0.4</f>
        <v>40</v>
      </c>
      <c r="I3" s="15"/>
      <c r="J3" s="15"/>
      <c r="K3" s="15">
        <v>100</v>
      </c>
      <c r="L3" s="15">
        <f>K3*0.4</f>
        <v>40</v>
      </c>
      <c r="M3" s="15"/>
      <c r="N3" s="15"/>
      <c r="O3" s="15">
        <v>100</v>
      </c>
      <c r="P3" s="15">
        <f>O3*0.2</f>
        <v>20</v>
      </c>
      <c r="Q3" s="19">
        <f>H3+L3+P3</f>
        <v>100</v>
      </c>
    </row>
    <row r="4" spans="1:17" x14ac:dyDescent="0.25">
      <c r="A4" s="12"/>
      <c r="B4">
        <v>22</v>
      </c>
      <c r="C4" t="s">
        <v>90</v>
      </c>
      <c r="D4" t="s">
        <v>89</v>
      </c>
      <c r="E4" s="15">
        <v>38</v>
      </c>
      <c r="F4" s="15">
        <v>38</v>
      </c>
      <c r="G4" s="16">
        <f t="shared" ref="G4" si="0">E4/F4*100</f>
        <v>100</v>
      </c>
      <c r="H4" s="16">
        <f t="shared" ref="H4" si="1">G4*0.4</f>
        <v>40</v>
      </c>
      <c r="I4" s="15">
        <v>38</v>
      </c>
      <c r="J4" s="15">
        <v>38</v>
      </c>
      <c r="K4" s="16">
        <f t="shared" ref="K4" si="2">I4/J4*100</f>
        <v>100</v>
      </c>
      <c r="L4" s="16">
        <f t="shared" ref="L4" si="3">K4*0.4</f>
        <v>40</v>
      </c>
      <c r="M4" s="15">
        <v>38</v>
      </c>
      <c r="N4" s="15">
        <v>38</v>
      </c>
      <c r="O4" s="16">
        <f t="shared" ref="O4" si="4">M4/N4*100</f>
        <v>100</v>
      </c>
      <c r="P4" s="16">
        <f t="shared" ref="P4" si="5">O4*0.2</f>
        <v>20</v>
      </c>
      <c r="Q4" s="20">
        <f t="shared" ref="Q4" si="6">H4+L4+P4</f>
        <v>100</v>
      </c>
    </row>
    <row r="5" spans="1:17" x14ac:dyDescent="0.25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</row>
    <row r="6" spans="1:17" x14ac:dyDescent="0.25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</row>
    <row r="7" spans="1:17" x14ac:dyDescent="0.25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</row>
    <row r="8" spans="1:17" x14ac:dyDescent="0.25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</row>
    <row r="9" spans="1:17" x14ac:dyDescent="0.25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</row>
    <row r="10" spans="1:17" x14ac:dyDescent="0.25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</row>
    <row r="11" spans="1:17" x14ac:dyDescent="0.25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</row>
    <row r="12" spans="1:17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</row>
    <row r="13" spans="1:17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</row>
    <row r="14" spans="1:17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</row>
    <row r="15" spans="1:17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</row>
    <row r="16" spans="1:17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</row>
    <row r="17" spans="1:17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</row>
    <row r="18" spans="1:17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</row>
    <row r="19" spans="1:17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</row>
    <row r="20" spans="1:17" x14ac:dyDescent="0.2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</row>
    <row r="21" spans="1:17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</row>
    <row r="22" spans="1:17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</row>
    <row r="23" spans="1:17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4" spans="1:17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</row>
    <row r="25" spans="1:17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</row>
    <row r="26" spans="1:17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</row>
    <row r="27" spans="1:17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</row>
    <row r="28" spans="1:17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</row>
    <row r="29" spans="1:17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</row>
    <row r="30" spans="1:17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</row>
    <row r="31" spans="1:17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</row>
    <row r="32" spans="1:17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</row>
    <row r="33" spans="1:17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</row>
    <row r="34" spans="1:17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</row>
    <row r="35" spans="1:17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</row>
    <row r="36" spans="1:17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</row>
    <row r="37" spans="1:17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</row>
    <row r="38" spans="1:17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</row>
    <row r="39" spans="1:17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</row>
    <row r="40" spans="1:17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</row>
    <row r="41" spans="1:17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</row>
    <row r="42" spans="1:17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</row>
    <row r="43" spans="1:17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</row>
    <row r="44" spans="1:17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</row>
    <row r="45" spans="1:17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</row>
    <row r="46" spans="1:17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</row>
    <row r="47" spans="1:17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</row>
    <row r="48" spans="1:17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</row>
    <row r="49" spans="1:17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</row>
    <row r="50" spans="1:17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</row>
    <row r="51" spans="1:17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</row>
    <row r="52" spans="1:17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</row>
    <row r="53" spans="1:17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</row>
    <row r="54" spans="1:17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</row>
    <row r="55" spans="1:17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</row>
    <row r="56" spans="1:17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</row>
    <row r="57" spans="1:17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</row>
    <row r="58" spans="1:17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</row>
    <row r="59" spans="1:17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</row>
    <row r="60" spans="1:17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</row>
    <row r="61" spans="1:17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</row>
    <row r="62" spans="1:17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</row>
    <row r="63" spans="1:17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</row>
    <row r="64" spans="1:17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</row>
    <row r="65" spans="1:17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</row>
    <row r="66" spans="1:17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</row>
    <row r="67" spans="1:17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</row>
    <row r="68" spans="1:17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</row>
    <row r="69" spans="1:17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</row>
    <row r="70" spans="1:17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</row>
    <row r="71" spans="1:17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</row>
  </sheetData>
  <mergeCells count="8">
    <mergeCell ref="I1:L1"/>
    <mergeCell ref="M1:P1"/>
    <mergeCell ref="Q1:Q2"/>
    <mergeCell ref="D1:D3"/>
    <mergeCell ref="A1:A3"/>
    <mergeCell ref="B1:B3"/>
    <mergeCell ref="C1:C3"/>
    <mergeCell ref="E1:H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:Q4"/>
  <sheetViews>
    <sheetView tabSelected="1" zoomScale="70" zoomScaleNormal="70" workbookViewId="0">
      <selection activeCell="D4" sqref="D4"/>
    </sheetView>
  </sheetViews>
  <sheetFormatPr defaultColWidth="23" defaultRowHeight="33" customHeight="1" x14ac:dyDescent="0.25"/>
  <cols>
    <col min="1" max="1" width="3.140625" bestFit="1" customWidth="1"/>
    <col min="3" max="3" width="15" customWidth="1"/>
    <col min="4" max="4" width="46.5703125" customWidth="1"/>
    <col min="5" max="6" width="8.5703125" bestFit="1" customWidth="1"/>
    <col min="7" max="7" width="8.28515625" bestFit="1" customWidth="1"/>
    <col min="8" max="8" width="5" bestFit="1" customWidth="1"/>
    <col min="9" max="10" width="8.5703125" bestFit="1" customWidth="1"/>
    <col min="11" max="11" width="6" bestFit="1" customWidth="1"/>
    <col min="12" max="12" width="5" bestFit="1" customWidth="1"/>
    <col min="13" max="13" width="13.42578125" bestFit="1" customWidth="1"/>
    <col min="14" max="14" width="8.5703125" bestFit="1" customWidth="1"/>
    <col min="15" max="15" width="6" bestFit="1" customWidth="1"/>
    <col min="16" max="16" width="5.7109375" bestFit="1" customWidth="1"/>
    <col min="17" max="17" width="6" bestFit="1" customWidth="1"/>
  </cols>
  <sheetData>
    <row r="1" spans="1:17" ht="60" customHeight="1" x14ac:dyDescent="0.25">
      <c r="A1" s="28" t="s">
        <v>1</v>
      </c>
      <c r="B1" s="27" t="s">
        <v>78</v>
      </c>
      <c r="C1" s="27" t="s">
        <v>79</v>
      </c>
      <c r="D1" s="25" t="s">
        <v>80</v>
      </c>
      <c r="E1" s="25" t="s">
        <v>81</v>
      </c>
      <c r="F1" s="25"/>
      <c r="G1" s="25"/>
      <c r="H1" s="25"/>
      <c r="I1" s="25" t="s">
        <v>83</v>
      </c>
      <c r="J1" s="25"/>
      <c r="K1" s="25"/>
      <c r="L1" s="25"/>
      <c r="M1" s="25" t="s">
        <v>85</v>
      </c>
      <c r="N1" s="25"/>
      <c r="O1" s="25"/>
      <c r="P1" s="25"/>
      <c r="Q1" s="29" t="s">
        <v>22</v>
      </c>
    </row>
    <row r="2" spans="1:17" ht="204.75" customHeight="1" x14ac:dyDescent="0.25">
      <c r="A2" s="28"/>
      <c r="B2" s="27"/>
      <c r="C2" s="27"/>
      <c r="D2" s="25"/>
      <c r="E2" s="10" t="s">
        <v>87</v>
      </c>
      <c r="F2" s="10" t="s">
        <v>11</v>
      </c>
      <c r="G2" s="11" t="s">
        <v>82</v>
      </c>
      <c r="H2" s="11" t="s">
        <v>91</v>
      </c>
      <c r="I2" s="10" t="s">
        <v>84</v>
      </c>
      <c r="J2" s="10" t="s">
        <v>11</v>
      </c>
      <c r="K2" s="11" t="s">
        <v>92</v>
      </c>
      <c r="L2" s="11" t="s">
        <v>93</v>
      </c>
      <c r="M2" s="10" t="s">
        <v>86</v>
      </c>
      <c r="N2" s="10" t="s">
        <v>11</v>
      </c>
      <c r="O2" s="10" t="s">
        <v>94</v>
      </c>
      <c r="P2" s="10" t="s">
        <v>95</v>
      </c>
      <c r="Q2" s="29"/>
    </row>
    <row r="3" spans="1:17" ht="33" customHeight="1" x14ac:dyDescent="0.25">
      <c r="A3" s="28"/>
      <c r="B3" s="27"/>
      <c r="C3" s="27"/>
      <c r="D3" s="25"/>
      <c r="E3" s="12"/>
      <c r="F3" s="12"/>
      <c r="G3" s="12">
        <v>100</v>
      </c>
      <c r="H3" s="12">
        <f>G3*0.3</f>
        <v>30</v>
      </c>
      <c r="I3" s="12"/>
      <c r="J3" s="12"/>
      <c r="K3" s="12">
        <v>100</v>
      </c>
      <c r="L3" s="12">
        <f>K3*0.2</f>
        <v>20</v>
      </c>
      <c r="M3" s="12"/>
      <c r="N3" s="12"/>
      <c r="O3" s="12">
        <v>100</v>
      </c>
      <c r="P3" s="12">
        <f>O3*0.5</f>
        <v>50</v>
      </c>
      <c r="Q3" s="12">
        <f>H3+L3+P3</f>
        <v>100</v>
      </c>
    </row>
    <row r="4" spans="1:17" ht="49.5" customHeight="1" x14ac:dyDescent="0.25">
      <c r="B4" s="12">
        <v>22</v>
      </c>
      <c r="C4" s="12" t="s">
        <v>90</v>
      </c>
      <c r="D4" s="12" t="s">
        <v>89</v>
      </c>
      <c r="E4" s="12">
        <v>37</v>
      </c>
      <c r="F4" s="12">
        <v>38</v>
      </c>
      <c r="G4" s="13">
        <f t="shared" ref="G4" si="0">E4/F4*100</f>
        <v>97.368421052631575</v>
      </c>
      <c r="H4" s="13">
        <f t="shared" ref="H4" si="1">G4*0.3</f>
        <v>29.210526315789473</v>
      </c>
      <c r="I4" s="12">
        <v>33</v>
      </c>
      <c r="J4" s="12">
        <v>38</v>
      </c>
      <c r="K4" s="13">
        <f t="shared" ref="K4" si="2">I4/J4*100</f>
        <v>86.842105263157904</v>
      </c>
      <c r="L4" s="13">
        <f t="shared" ref="L4" si="3">K4*0.2</f>
        <v>17.368421052631582</v>
      </c>
      <c r="M4" s="14">
        <v>38</v>
      </c>
      <c r="N4" s="14">
        <v>38</v>
      </c>
      <c r="O4" s="13">
        <f t="shared" ref="O4" si="4">M4/N4*100</f>
        <v>100</v>
      </c>
      <c r="P4" s="13">
        <f t="shared" ref="P4" si="5">O4*0.5</f>
        <v>50</v>
      </c>
      <c r="Q4" s="13">
        <f t="shared" ref="Q4" si="6">H4+L4+P4</f>
        <v>96.578947368421055</v>
      </c>
    </row>
  </sheetData>
  <mergeCells count="8">
    <mergeCell ref="M1:P1"/>
    <mergeCell ref="Q1:Q2"/>
    <mergeCell ref="A1:A3"/>
    <mergeCell ref="B1:B3"/>
    <mergeCell ref="C1:C3"/>
    <mergeCell ref="D1:D3"/>
    <mergeCell ref="E1:H1"/>
    <mergeCell ref="I1:L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1ОиДинфоб (2)</vt:lpstr>
      <vt:lpstr>1ОиДинфоб</vt:lpstr>
      <vt:lpstr>2КомфУслНал</vt:lpstr>
      <vt:lpstr>2КомУслОц</vt:lpstr>
      <vt:lpstr>3УслДостИнвНал</vt:lpstr>
      <vt:lpstr>3УслДостИнвОц</vt:lpstr>
      <vt:lpstr>4ДобрВежл</vt:lpstr>
      <vt:lpstr>5УдовлУсл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Igor Erko</cp:lastModifiedBy>
  <dcterms:created xsi:type="dcterms:W3CDTF">2020-11-30T08:45:25Z</dcterms:created>
  <dcterms:modified xsi:type="dcterms:W3CDTF">2021-01-11T07:32:13Z</dcterms:modified>
</cp:coreProperties>
</file>